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ĂM 2026\TRUNG TÂM DVTH\"/>
    </mc:Choice>
  </mc:AlternateContent>
  <bookViews>
    <workbookView xWindow="0" yWindow="0" windowWidth="20490" windowHeight="7650" firstSheet="1" activeTab="2"/>
  </bookViews>
  <sheets>
    <sheet name="foxz" sheetId="5" state="veryHidden" r:id="rId1"/>
    <sheet name="PL 01 Giá thuê đất m2" sheetId="2" r:id="rId2"/>
    <sheet name="PL 02 Giá thuê nhà (m2)" sheetId="7" r:id="rId3"/>
    <sheet name="PL03 Bảng giá thuê nhà theo năm" sheetId="4" r:id="rId4"/>
  </sheets>
  <definedNames>
    <definedName name="_xlnm.Print_Area" localSheetId="1">'PL 01 Giá thuê đất m2'!$A$1:$G$22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4" l="1"/>
  <c r="C6" i="4"/>
  <c r="F12" i="7"/>
  <c r="E12" i="7"/>
  <c r="C11" i="7"/>
  <c r="H11" i="7" s="1"/>
  <c r="C9" i="4" s="1"/>
  <c r="E9" i="4" s="1"/>
  <c r="C10" i="7"/>
  <c r="H10" i="7" s="1"/>
  <c r="C8" i="4" s="1"/>
  <c r="E8" i="4" s="1"/>
  <c r="C9" i="7"/>
  <c r="H9" i="7" s="1"/>
  <c r="C7" i="4" s="1"/>
  <c r="C8" i="7"/>
  <c r="H8" i="7" s="1"/>
  <c r="E11" i="2"/>
  <c r="E10" i="2"/>
  <c r="E9" i="2"/>
  <c r="E6" i="4" l="1"/>
  <c r="E10" i="4" s="1"/>
  <c r="E7" i="4"/>
  <c r="E8" i="2"/>
</calcChain>
</file>

<file path=xl/sharedStrings.xml><?xml version="1.0" encoding="utf-8"?>
<sst xmlns="http://schemas.openxmlformats.org/spreadsheetml/2006/main" count="81" uniqueCount="69">
  <si>
    <t>Stt</t>
  </si>
  <si>
    <t>Nội dung</t>
  </si>
  <si>
    <t xml:space="preserve">BẢNG GIÁ TIỀN THUÊ NHÀ </t>
  </si>
  <si>
    <t xml:space="preserve">BẢNG GIÁ TÍNH TIỀN THUÊ ĐẤT  </t>
  </si>
  <si>
    <t>ĐVT: Đồng</t>
  </si>
  <si>
    <t>Giá trị hao
 mòn hằng năm (Ghm)</t>
  </si>
  <si>
    <t>Phụ lục 01</t>
  </si>
  <si>
    <t>Phụ lục 02</t>
  </si>
  <si>
    <t>Phụ lục 03</t>
  </si>
  <si>
    <t>Ghi
 chú</t>
  </si>
  <si>
    <t>Tỷ lệ
 phần trăm (%)</t>
  </si>
  <si>
    <t>Ghi 
chú</t>
  </si>
  <si>
    <t>BẢNG GIÁ TIỀN THUÊ NHÀ THEO NĂM</t>
  </si>
  <si>
    <t>Ghi chú:</t>
  </si>
  <si>
    <t>(Tính theo đồng/m²/năm)</t>
  </si>
  <si>
    <t>Thành tiền
 (Đồng)</t>
  </si>
  <si>
    <t>5=3*4</t>
  </si>
  <si>
    <t>Đơn giá
 thuê đất hằng năm  (Gtđ)</t>
  </si>
  <si>
    <t>Giá đất 
(Đồng)</t>
  </si>
  <si>
    <t>Giá đất:</t>
  </si>
  <si>
    <t>Tỷ lệ phần trăm%:</t>
  </si>
  <si>
    <t>Nhóm 1: Tỷ lệ phần trăm (%) tính đơn giá thuê đất một năm đối với nhóm đất phi nông nghiệp.</t>
  </si>
  <si>
    <t>Trụ sở UBND phường Nghĩa Tân (cũ): 997/4.593=0,22</t>
  </si>
  <si>
    <t>Hệ số sử dụng đất = Diện tích sàn /Diện tích đất</t>
  </si>
  <si>
    <t>Quy định tính hao mòn</t>
  </si>
  <si>
    <t>Nhà cấp 4: Tỷ lệ tính hao mòn 6,67%, thời gian SD 15 năm</t>
  </si>
  <si>
    <t>Nhà cấp 3: Tỷ lệ tính hao mòn 4%, thời gian SD 25 năm</t>
  </si>
  <si>
    <t>Đơn giá cho thuê nhà 
của từng trụ sở</t>
  </si>
  <si>
    <t>Giá tiền thuê nhà của 
từng trụ sở</t>
  </si>
  <si>
    <t>Nhà cấp 1 (Cấp I): Quy mô lớn, chiều cao từ trên 75m đến 200m, số tầng từ 25 - 50 tầng, tổng diện tích sàn &gt; 30.000m². Kết cấu chịu lực bằng bê tông cốt thép, niên hạn sử dụng trên 100 năm.</t>
  </si>
  <si>
    <t>Nhà cấp 2 (Cấp II): Quy mô vừa, chiều cao từ trên 28m đến 75m, số tầng 8 - 24 tầng, tổng diện tích sàn 10.000m² - 30.000m². Kết cấu bê tông cốt thép, niên hạn sử dụng từ 70 - 100 năm</t>
  </si>
  <si>
    <t>.Nhà cấp 3 (Cấp III): Chiều cao từ trên 6m đến 28m, số tầng 2 - 7 tầng, tổng diện tích sàn từ 1.000m² đến 10.000m². Kết cấu chịu lực kết hợp bê tông cốt thép và xây gạch, niên hạn sử dụng 40 - 70 năm.</t>
  </si>
  <si>
    <t>Nhà cấp 4 (Cấp IV): Quy mô nhỏ, chiều cao từ 6m trở xuống, 1 tầng, tổng diện tích sàn &lt; 1.000m², nhịp kết cấu nhỏ hơn 15m. Kết cấu chịu lực đơn giản (tường gạch, gỗ), mái lợp ngói hoặc tôn, niên hạn sử dụng tối đa khoảng 30 năm.</t>
  </si>
  <si>
    <t>Việc phân loại nhà ở (cấp 1, 2, 3, 4) hiện nay được quy định dựa trên các tiêu chí về quy mô kết cấu (chiều cao, số tầng, diện tích), vật liệu xây dựng và niên hạn sử dụng theo Phụ lục II ban hành kèm theo Thông tư 06/2021/TT-BXD của Bộ Xây dựng:</t>
  </si>
  <si>
    <t>Theo Thông tư 141/2025/BTC ngày 31/12/2025</t>
  </si>
  <si>
    <r>
      <t>Đơn giá thuê đất hàng năm (G</t>
    </r>
    <r>
      <rPr>
        <vertAlign val="subscript"/>
        <sz val="11"/>
        <color rgb="FF000000"/>
        <rFont val="Times New Roman"/>
        <family val="1"/>
      </rPr>
      <t>tđ)</t>
    </r>
    <r>
      <rPr>
        <sz val="11"/>
        <color rgb="FF000000"/>
        <rFont val="Times New Roman"/>
        <family val="1"/>
      </rPr>
      <t xml:space="preserve"> = Giá đất ở x Tỷ lệ % mục đích sử dụng đất x hệ số quy hoạch )</t>
    </r>
  </si>
  <si>
    <t>Nhà làm việc một cửa phường Nghĩa Tân (cũ)</t>
  </si>
  <si>
    <t>Tổng</t>
  </si>
  <si>
    <t>Thành tiền 
(Đồng)</t>
  </si>
  <si>
    <t>- Công thức tính đơn giá và tiền thuê nhà được quy định tại điều 5 của Nghị quyết số 31/2026/NQ-CP</t>
  </si>
  <si>
    <t>7=2+(3*4)
/5*6</t>
  </si>
  <si>
    <t>SD 2011, đã SD 15 năm SD còn lại 10 năm (Ghm áp dụng TH: 1)</t>
  </si>
  <si>
    <t>Tổng cộng</t>
  </si>
  <si>
    <r>
      <rPr>
        <b/>
        <sz val="12"/>
        <rFont val="Times New Roman"/>
        <family val="1"/>
      </rPr>
      <t>Trường hợp 1</t>
    </r>
    <r>
      <rPr>
        <sz val="12"/>
        <rFont val="Times New Roman"/>
        <family val="1"/>
      </rPr>
      <t>. Trường hợp thời gian sử dụng để tính hao mòn còn lại lớn hơn hoặc bằng thời hạn cho thuê nhà thì: Ghm = Mức hao mòn hàng năm của nhà, công trình gắn liền với đất (đồng/năm)</t>
    </r>
  </si>
  <si>
    <r>
      <rPr>
        <b/>
        <sz val="12"/>
        <rFont val="Times New Roman"/>
        <family val="1"/>
      </rPr>
      <t xml:space="preserve"> Trường hợp 2</t>
    </r>
    <r>
      <rPr>
        <sz val="12"/>
        <rFont val="Times New Roman"/>
        <family val="1"/>
      </rPr>
      <t>:  Trường hợp thời gian sử dụng để tính hao mòn còn lại nhỏ hơn thời hạn cho thuê nhà mà giá trị còn lại trên sổ kế toán lớn hơn 10% nguyên giá:</t>
    </r>
  </si>
  <si>
    <r>
      <t>G</t>
    </r>
    <r>
      <rPr>
        <vertAlign val="subscript"/>
        <sz val="12"/>
        <rFont val="Times New Roman"/>
        <family val="1"/>
      </rPr>
      <t>hm </t>
    </r>
    <r>
      <rPr>
        <sz val="12"/>
        <rFont val="Times New Roman"/>
        <family val="1"/>
      </rPr>
      <t>=  Giá trị còn lại trên sổ kế toán của nhà, công trình gắn liền với đất (đồng) / Thời hạn cho thuê nhà (năm)</t>
    </r>
  </si>
  <si>
    <r>
      <rPr>
        <b/>
        <sz val="12"/>
        <rFont val="Times New Roman"/>
        <family val="1"/>
      </rPr>
      <t>Trường hợp 3</t>
    </r>
    <r>
      <rPr>
        <sz val="12"/>
        <rFont val="Times New Roman"/>
        <family val="1"/>
      </rPr>
      <t>: Trường hợp thời gian sử dụng để tính hao mòn còn lại nhỏ hơn thời hạn cho thuê nhà mà giá trị còn lại trên sổ kế toán nhỏ hơn hoặc bằng 10% nguyên giá:</t>
    </r>
  </si>
  <si>
    <r>
      <t>G</t>
    </r>
    <r>
      <rPr>
        <vertAlign val="subscript"/>
        <sz val="12"/>
        <rFont val="Times New Roman"/>
        <family val="1"/>
      </rPr>
      <t>hm </t>
    </r>
    <r>
      <rPr>
        <sz val="12"/>
        <rFont val="Times New Roman"/>
        <family val="1"/>
      </rPr>
      <t xml:space="preserve"> = Nguyên giá trên sổ kế toán của nhà, công trình gắn liền với đất (đồng) x 10% / Thời hạn cho thuê nhà (năm)</t>
    </r>
  </si>
  <si>
    <t>(Kèm theo Quyết định số        /QĐ-UBND ngày     tháng 9 năm 2026 
của Chủ tịch UBND phường Nam Gia Nghĩa)</t>
  </si>
  <si>
    <t>(Kèm theo Quyết định số         /QĐ-UBND ngày       tháng 9 năm 2026 
của Chủ tịch UBND phường Nam Gia Nghĩa)</t>
  </si>
  <si>
    <t>Nhà làm việc Ủy ban nhân dân phường Nghĩa Tân (cũ)</t>
  </si>
  <si>
    <t>Nhà làm việc Ban Chỉ huy quân sự phường Nghĩa Tân (cũ)</t>
  </si>
  <si>
    <t>Trung tâm Học tập cộng đồng phường Nghĩa Tân (cũ)</t>
  </si>
  <si>
    <t>Tại Điều 3 của Quyết định số 22/2026/QĐ-UBND ngày 06/5/2026 của tỉnh Lâm Đồng quy định: Hệ số sử dụng đất &lt; 1,50 thì hệ số điều chỉnh theo quy hoạch = 1,00</t>
  </si>
  <si>
    <t>- Giá đất theo quy định là 6.118.000 đồng/m², thuộc tuyến đường Quang Trung, đoạn từ đường 23/3 đến ngã ba giao với đường 3/2, theo STT 05, Phần I, Mục 1, Phần II của Phụ lục số 19 ban hành kèm theo Nghị quyết số 82/2025/NQ-HĐND ngày 30/12/2025 của HĐND tỉnh Lâm Đồng.</t>
  </si>
  <si>
    <t xml:space="preserve"> Áp dụng theo Điều 2 Quyết định số 12/QĐ-UBND ngày 05/02/2026 của UBND tỉnh Lâm Đồng về tỷ lệ phần trăm (%) tính đơn giá thuê đất một năm đối với đất phi nông nghiệp, cụ thể:</t>
  </si>
  <si>
    <t>Mức tỷ lệ 1,2%: Áp dụng đối với các phường trên địa bàn tỉnh Lâm Đồng, trừ các trường hợp thuộc đất khu công nghiệp và đất sử dụng vào mục đích thuộc nhóm đất phi nông nghiệp theo quy định của Luật Đất đai đối  với các dự án thuộc địa bàn có điều kiện kinh tế - xã hội khó khăn hoặc đặc biệt khó khăn theo quy định của pháp luật về đầu tư.</t>
  </si>
  <si>
    <t>Nhà làm việc Ban chỉ huy quân sự phường Nghĩa Tân (cũ)</t>
  </si>
  <si>
    <t>Ghi chú</t>
  </si>
  <si>
    <t>K 
(%)</t>
  </si>
  <si>
    <t>Diện tích nhà m²
 (Snhà)</t>
  </si>
  <si>
    <t>Diện
 tích đất m²
 (Sđất)</t>
  </si>
  <si>
    <t>Ghi chú: Giá trị hao mòn hằng năm (Ghm) tại Điều 5 của Nghị quyết 31/2026/NQ-CP quy định như sau:</t>
  </si>
  <si>
    <r>
      <t xml:space="preserve">Thành tiền
</t>
    </r>
    <r>
      <rPr>
        <b/>
        <i/>
        <sz val="11"/>
        <rFont val="Times New Roman"/>
        <family val="1"/>
      </rPr>
      <t xml:space="preserve"> (đồng)</t>
    </r>
  </si>
  <si>
    <r>
      <t xml:space="preserve">Diện tích nhà
 </t>
    </r>
    <r>
      <rPr>
        <b/>
        <i/>
        <sz val="11"/>
        <rFont val="Times New Roman"/>
        <family val="1"/>
      </rPr>
      <t>(Snhà)</t>
    </r>
  </si>
  <si>
    <r>
      <t xml:space="preserve">Đơn giá 
tiền thuê nhà </t>
    </r>
    <r>
      <rPr>
        <b/>
        <i/>
        <sz val="11"/>
        <rFont val="Times New Roman"/>
        <family val="1"/>
      </rPr>
      <t>(đồng)</t>
    </r>
  </si>
  <si>
    <t>SD 2019, đã SD 7 năm SD còn lại 8 năm (Ghm áp dụng TH: 1)</t>
  </si>
  <si>
    <t>SD 2010, đã SD 15 năm SD còn lại 0 năm (Ghm áp dụng TH: 3)</t>
  </si>
  <si>
    <t>SD 2011, đã SD 9 năm SD còn lại 6 năm (Ghm áp dụng TH: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</si>
</sst>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 #,##0.00_-;_-* &quot;-&quot;??_-;_-@_-"/>
    <numFmt numFmtId="165" formatCode="_-* #,##0_-;\-* #,##0_-;_-* &quot;-&quot;??_-;_-@_-"/>
    <numFmt numFmtId="166" formatCode="0.0%"/>
  </numFmts>
  <fonts count="22" x14ac:knownFonts="1">
    <font>
      <sz val="11"/>
      <color theme="1"/>
      <name val="Calibri"/>
      <family val="2"/>
      <charset val="163"/>
      <scheme val="minor"/>
    </font>
    <font>
      <sz val="11"/>
      <color theme="1"/>
      <name val="Calibri"/>
      <family val="2"/>
      <charset val="163"/>
      <scheme val="minor"/>
    </font>
    <font>
      <sz val="11"/>
      <color theme="1"/>
      <name val="Calibri Light"/>
      <family val="1"/>
      <charset val="163"/>
      <scheme val="major"/>
    </font>
    <font>
      <i/>
      <sz val="11"/>
      <color theme="1"/>
      <name val="Calibri Light"/>
      <family val="1"/>
      <charset val="163"/>
      <scheme val="major"/>
    </font>
    <font>
      <b/>
      <sz val="11"/>
      <color theme="1"/>
      <name val="Times New Roman"/>
      <family val="1"/>
    </font>
    <font>
      <sz val="11"/>
      <color theme="1"/>
      <name val="Times New Roman"/>
      <family val="1"/>
    </font>
    <font>
      <b/>
      <sz val="14"/>
      <color theme="1"/>
      <name val="Times New Roman"/>
      <family val="1"/>
    </font>
    <font>
      <i/>
      <sz val="12"/>
      <color theme="1"/>
      <name val="Times New Roman"/>
      <family val="1"/>
    </font>
    <font>
      <i/>
      <sz val="11"/>
      <color theme="1"/>
      <name val="Times New Roman"/>
      <family val="1"/>
    </font>
    <font>
      <b/>
      <i/>
      <sz val="11"/>
      <color theme="1"/>
      <name val="Times New Roman"/>
      <family val="1"/>
    </font>
    <font>
      <sz val="11"/>
      <color rgb="FF000000"/>
      <name val="Times New Roman"/>
      <family val="1"/>
    </font>
    <font>
      <vertAlign val="subscript"/>
      <sz val="11"/>
      <color rgb="FF000000"/>
      <name val="Times New Roman"/>
      <family val="1"/>
    </font>
    <font>
      <b/>
      <sz val="11"/>
      <name val="Times New Roman"/>
      <family val="1"/>
    </font>
    <font>
      <sz val="11"/>
      <name val="Times New Roman"/>
      <family val="1"/>
    </font>
    <font>
      <b/>
      <sz val="14"/>
      <name val="Times New Roman"/>
      <family val="1"/>
    </font>
    <font>
      <i/>
      <sz val="11"/>
      <name val="Times New Roman"/>
      <family val="1"/>
    </font>
    <font>
      <sz val="12"/>
      <name val="Times New Roman"/>
      <family val="1"/>
    </font>
    <font>
      <b/>
      <i/>
      <sz val="12"/>
      <name val="Times New Roman"/>
      <family val="1"/>
    </font>
    <font>
      <b/>
      <sz val="12"/>
      <name val="Times New Roman"/>
      <family val="1"/>
    </font>
    <font>
      <vertAlign val="subscript"/>
      <sz val="12"/>
      <name val="Times New Roman"/>
      <family val="1"/>
    </font>
    <font>
      <i/>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71">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xf numFmtId="0" fontId="5" fillId="0" borderId="0" xfId="0" applyFont="1" applyAlignment="1">
      <alignment vertical="center"/>
    </xf>
    <xf numFmtId="0" fontId="8" fillId="0" borderId="2" xfId="0" applyFont="1" applyBorder="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Alignment="1">
      <alignment vertical="center"/>
    </xf>
    <xf numFmtId="0" fontId="5" fillId="0" borderId="1" xfId="0" applyFont="1" applyBorder="1" applyAlignment="1">
      <alignment horizontal="center" vertical="center"/>
    </xf>
    <xf numFmtId="165" fontId="5" fillId="0" borderId="1" xfId="1" applyNumberFormat="1" applyFont="1" applyBorder="1" applyAlignment="1">
      <alignment vertical="center"/>
    </xf>
    <xf numFmtId="166" fontId="5" fillId="0" borderId="1" xfId="0" applyNumberFormat="1" applyFont="1" applyBorder="1" applyAlignment="1">
      <alignment vertical="center"/>
    </xf>
    <xf numFmtId="0" fontId="5" fillId="0" borderId="1" xfId="0" applyFont="1" applyBorder="1" applyAlignment="1">
      <alignment vertical="center"/>
    </xf>
    <xf numFmtId="0" fontId="9" fillId="0" borderId="0" xfId="0" applyFont="1" applyAlignment="1">
      <alignment vertical="center"/>
    </xf>
    <xf numFmtId="0" fontId="10" fillId="0" borderId="0" xfId="0" applyFont="1"/>
    <xf numFmtId="0" fontId="4" fillId="0" borderId="0" xfId="0" applyFont="1" applyAlignment="1">
      <alignment vertical="center"/>
    </xf>
    <xf numFmtId="0" fontId="4" fillId="0" borderId="0" xfId="0" applyFont="1"/>
    <xf numFmtId="165" fontId="5" fillId="0" borderId="0" xfId="1" applyNumberFormat="1" applyFont="1"/>
    <xf numFmtId="165" fontId="5" fillId="0" borderId="0" xfId="0" applyNumberFormat="1" applyFont="1"/>
    <xf numFmtId="165" fontId="4" fillId="0" borderId="0" xfId="1" applyNumberFormat="1" applyFont="1"/>
    <xf numFmtId="0" fontId="5" fillId="0" borderId="0" xfId="0" applyFont="1" applyAlignment="1">
      <alignment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0" xfId="0" applyFont="1"/>
    <xf numFmtId="0" fontId="13" fillId="0" borderId="1" xfId="0" applyFont="1" applyBorder="1" applyAlignment="1">
      <alignment horizontal="center" vertical="center"/>
    </xf>
    <xf numFmtId="165" fontId="13" fillId="0" borderId="1" xfId="1" applyNumberFormat="1" applyFont="1" applyBorder="1" applyAlignment="1">
      <alignment vertical="center"/>
    </xf>
    <xf numFmtId="1" fontId="13" fillId="0" borderId="1" xfId="0" applyNumberFormat="1" applyFont="1" applyBorder="1" applyAlignment="1">
      <alignment vertical="center"/>
    </xf>
    <xf numFmtId="165" fontId="13" fillId="0" borderId="1" xfId="0" applyNumberFormat="1" applyFont="1" applyBorder="1" applyAlignment="1">
      <alignment vertical="center"/>
    </xf>
    <xf numFmtId="165" fontId="13" fillId="0" borderId="0" xfId="0" applyNumberFormat="1" applyFont="1"/>
    <xf numFmtId="0" fontId="13" fillId="0" borderId="1" xfId="0" applyFont="1" applyBorder="1" applyAlignment="1">
      <alignment vertical="center"/>
    </xf>
    <xf numFmtId="0" fontId="12" fillId="0" borderId="1" xfId="0" applyFont="1" applyBorder="1" applyAlignment="1">
      <alignment vertical="center"/>
    </xf>
    <xf numFmtId="165" fontId="12" fillId="0" borderId="1" xfId="0" applyNumberFormat="1" applyFont="1" applyBorder="1" applyAlignment="1">
      <alignment vertical="center"/>
    </xf>
    <xf numFmtId="0" fontId="12" fillId="0" borderId="0" xfId="0" applyFont="1"/>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xf>
    <xf numFmtId="165" fontId="13" fillId="2" borderId="1" xfId="1" applyNumberFormat="1" applyFont="1" applyFill="1" applyBorder="1" applyAlignment="1">
      <alignment vertical="center"/>
    </xf>
    <xf numFmtId="1" fontId="13" fillId="2" borderId="1" xfId="0" applyNumberFormat="1" applyFont="1" applyFill="1" applyBorder="1" applyAlignment="1">
      <alignment vertical="center"/>
    </xf>
    <xf numFmtId="9" fontId="13" fillId="2" borderId="1" xfId="2" applyFont="1" applyFill="1" applyBorder="1" applyAlignment="1">
      <alignment vertical="center"/>
    </xf>
    <xf numFmtId="165" fontId="13" fillId="2" borderId="1" xfId="1" applyNumberFormat="1" applyFont="1" applyFill="1" applyBorder="1" applyAlignment="1">
      <alignment vertical="center" wrapText="1"/>
    </xf>
    <xf numFmtId="0" fontId="13" fillId="2" borderId="1" xfId="0" applyFont="1" applyFill="1" applyBorder="1" applyAlignment="1">
      <alignment vertical="center"/>
    </xf>
    <xf numFmtId="9" fontId="13" fillId="2" borderId="1" xfId="0" applyNumberFormat="1" applyFont="1" applyFill="1" applyBorder="1" applyAlignment="1">
      <alignment vertical="center"/>
    </xf>
    <xf numFmtId="165" fontId="12" fillId="0" borderId="1" xfId="1" applyNumberFormat="1" applyFont="1" applyBorder="1" applyAlignment="1">
      <alignment vertical="center"/>
    </xf>
    <xf numFmtId="1" fontId="12" fillId="0" borderId="1" xfId="0" applyNumberFormat="1" applyFont="1" applyBorder="1" applyAlignment="1">
      <alignment vertical="center"/>
    </xf>
    <xf numFmtId="9" fontId="12" fillId="0" borderId="1" xfId="0" applyNumberFormat="1" applyFont="1" applyBorder="1" applyAlignment="1">
      <alignment vertical="center"/>
    </xf>
    <xf numFmtId="165" fontId="12" fillId="0" borderId="1" xfId="1" applyNumberFormat="1" applyFont="1" applyBorder="1" applyAlignment="1">
      <alignment vertical="center" wrapText="1"/>
    </xf>
    <xf numFmtId="0" fontId="16" fillId="0" borderId="0" xfId="0" applyFont="1" applyAlignment="1">
      <alignment horizontal="left" vertical="center"/>
    </xf>
    <xf numFmtId="0" fontId="18" fillId="0" borderId="0" xfId="0" applyFont="1" applyAlignment="1">
      <alignment horizontal="left" vertical="center"/>
    </xf>
    <xf numFmtId="165" fontId="12" fillId="0" borderId="0" xfId="0" applyNumberFormat="1" applyFont="1" applyAlignment="1">
      <alignment vertical="center"/>
    </xf>
    <xf numFmtId="165" fontId="13" fillId="2" borderId="1" xfId="0" applyNumberFormat="1" applyFont="1" applyFill="1" applyBorder="1" applyAlignment="1">
      <alignment horizontal="center" vertical="center" wrapText="1"/>
    </xf>
    <xf numFmtId="0" fontId="13"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wrapText="1"/>
    </xf>
    <xf numFmtId="0" fontId="5" fillId="0" borderId="0" xfId="0" quotePrefix="1" applyFont="1" applyAlignment="1">
      <alignment horizontal="justify" vertical="center" wrapText="1"/>
    </xf>
    <xf numFmtId="0" fontId="16" fillId="0" borderId="0" xfId="0" applyFont="1" applyAlignment="1">
      <alignment horizontal="justify" vertical="center" wrapText="1"/>
    </xf>
    <xf numFmtId="0" fontId="16" fillId="0" borderId="0" xfId="0" quotePrefix="1" applyFont="1" applyAlignment="1">
      <alignment horizontal="justify" vertical="center" wrapText="1"/>
    </xf>
    <xf numFmtId="0" fontId="16" fillId="0" borderId="0" xfId="0" applyFont="1" applyAlignment="1">
      <alignment horizontal="justify" vertical="center"/>
    </xf>
    <xf numFmtId="0" fontId="17" fillId="0" borderId="0" xfId="0" applyFont="1" applyAlignment="1">
      <alignment horizontal="justify" vertical="center" wrapText="1"/>
    </xf>
    <xf numFmtId="0" fontId="17" fillId="0" borderId="0" xfId="0" applyFont="1" applyAlignment="1">
      <alignment horizontal="justify" vertical="center"/>
    </xf>
    <xf numFmtId="0" fontId="14" fillId="0" borderId="0" xfId="0" applyFont="1" applyAlignment="1">
      <alignment horizontal="center"/>
    </xf>
    <xf numFmtId="0" fontId="20" fillId="0" borderId="0" xfId="0" applyFont="1" applyAlignment="1">
      <alignment horizontal="center" vertical="center" wrapText="1"/>
    </xf>
    <xf numFmtId="0" fontId="15" fillId="0" borderId="2" xfId="0" applyFont="1" applyBorder="1" applyAlignment="1">
      <alignment horizontal="center"/>
    </xf>
    <xf numFmtId="0" fontId="6" fillId="0" borderId="0" xfId="0" applyFont="1" applyAlignment="1">
      <alignment horizontal="center"/>
    </xf>
    <xf numFmtId="0" fontId="5" fillId="0" borderId="2" xfId="0" applyFont="1" applyBorder="1" applyAlignment="1">
      <alignment horizontal="center"/>
    </xf>
    <xf numFmtId="0" fontId="7" fillId="0" borderId="0" xfId="0" applyFont="1" applyAlignment="1">
      <alignment horizontal="center" wrapText="1"/>
    </xf>
    <xf numFmtId="0" fontId="7" fillId="0" borderId="0" xfId="0" applyFont="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819150</xdr:colOff>
      <xdr:row>21</xdr:row>
      <xdr:rowOff>133350</xdr:rowOff>
    </xdr:from>
    <xdr:to>
      <xdr:col>6</xdr:col>
      <xdr:colOff>82550</xdr:colOff>
      <xdr:row>21</xdr:row>
      <xdr:rowOff>177800</xdr:rowOff>
    </xdr:to>
    <xdr:cxnSp macro="">
      <xdr:nvCxnSpPr>
        <xdr:cNvPr id="3" name="Straight Connector 2">
          <a:extLst>
            <a:ext uri="{FF2B5EF4-FFF2-40B4-BE49-F238E27FC236}">
              <a16:creationId xmlns:a16="http://schemas.microsoft.com/office/drawing/2014/main" id="{91E03ED4-905A-D486-EF4A-81D7ACEEA878}"/>
            </a:ext>
          </a:extLst>
        </xdr:cNvPr>
        <xdr:cNvCxnSpPr/>
      </xdr:nvCxnSpPr>
      <xdr:spPr>
        <a:xfrm>
          <a:off x="6381750" y="10325100"/>
          <a:ext cx="88900" cy="44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63500</xdr:colOff>
      <xdr:row>21</xdr:row>
      <xdr:rowOff>317500</xdr:rowOff>
    </xdr:from>
    <xdr:to>
      <xdr:col>1</xdr:col>
      <xdr:colOff>133350</xdr:colOff>
      <xdr:row>21</xdr:row>
      <xdr:rowOff>355600</xdr:rowOff>
    </xdr:to>
    <xdr:cxnSp macro="">
      <xdr:nvCxnSpPr>
        <xdr:cNvPr id="6" name="Straight Connector 5">
          <a:extLst>
            <a:ext uri="{FF2B5EF4-FFF2-40B4-BE49-F238E27FC236}">
              <a16:creationId xmlns:a16="http://schemas.microsoft.com/office/drawing/2014/main" id="{60744FD2-D142-CE66-2321-EF2D282511A1}"/>
            </a:ext>
          </a:extLst>
        </xdr:cNvPr>
        <xdr:cNvCxnSpPr/>
      </xdr:nvCxnSpPr>
      <xdr:spPr>
        <a:xfrm>
          <a:off x="533400" y="10858500"/>
          <a:ext cx="69850" cy="38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opLeftCell="A10" workbookViewId="0">
      <selection activeCell="A15" sqref="A15:F15"/>
    </sheetView>
  </sheetViews>
  <sheetFormatPr defaultColWidth="8.5703125" defaultRowHeight="18.600000000000001" customHeight="1" x14ac:dyDescent="0.25"/>
  <cols>
    <col min="1" max="1" width="6.140625" style="2" customWidth="1"/>
    <col min="2" max="2" width="31.140625" style="1" customWidth="1"/>
    <col min="3" max="3" width="17" style="1" customWidth="1"/>
    <col min="4" max="4" width="15" style="1" customWidth="1"/>
    <col min="5" max="5" width="17.140625" style="1" customWidth="1"/>
    <col min="6" max="6" width="11" style="1" customWidth="1"/>
    <col min="7" max="7" width="15.28515625" style="1" hidden="1" customWidth="1"/>
    <col min="8" max="16384" width="8.5703125" style="1"/>
  </cols>
  <sheetData>
    <row r="1" spans="1:12" ht="18.600000000000001" customHeight="1" x14ac:dyDescent="0.25">
      <c r="A1" s="4" t="s">
        <v>6</v>
      </c>
      <c r="B1" s="5"/>
      <c r="C1" s="5"/>
      <c r="D1" s="5"/>
      <c r="E1" s="5"/>
      <c r="F1" s="5"/>
      <c r="G1" s="5"/>
    </row>
    <row r="2" spans="1:12" ht="18.600000000000001" customHeight="1" x14ac:dyDescent="0.25">
      <c r="A2" s="56" t="s">
        <v>3</v>
      </c>
      <c r="B2" s="56"/>
      <c r="C2" s="56"/>
      <c r="D2" s="56"/>
      <c r="E2" s="56"/>
      <c r="F2" s="56"/>
      <c r="G2" s="5"/>
    </row>
    <row r="3" spans="1:12" ht="18.75" x14ac:dyDescent="0.25">
      <c r="A3" s="56" t="s">
        <v>14</v>
      </c>
      <c r="B3" s="56"/>
      <c r="C3" s="56"/>
      <c r="D3" s="56"/>
      <c r="E3" s="56"/>
      <c r="F3" s="56"/>
      <c r="G3" s="5"/>
    </row>
    <row r="4" spans="1:12" ht="34.5" customHeight="1" x14ac:dyDescent="0.25">
      <c r="A4" s="57" t="s">
        <v>49</v>
      </c>
      <c r="B4" s="57"/>
      <c r="C4" s="57"/>
      <c r="D4" s="57"/>
      <c r="E4" s="57"/>
      <c r="F4" s="57"/>
      <c r="G4" s="5"/>
    </row>
    <row r="5" spans="1:12" ht="18.600000000000001" customHeight="1" x14ac:dyDescent="0.25">
      <c r="A5" s="6"/>
      <c r="B5" s="5"/>
      <c r="C5" s="5"/>
      <c r="D5" s="5"/>
      <c r="E5" s="5"/>
      <c r="F5" s="7" t="s">
        <v>4</v>
      </c>
      <c r="G5" s="5"/>
    </row>
    <row r="6" spans="1:12" s="2" customFormat="1" ht="44.1" customHeight="1" x14ac:dyDescent="0.25">
      <c r="A6" s="8" t="s">
        <v>0</v>
      </c>
      <c r="B6" s="8" t="s">
        <v>1</v>
      </c>
      <c r="C6" s="9" t="s">
        <v>18</v>
      </c>
      <c r="D6" s="9" t="s">
        <v>10</v>
      </c>
      <c r="E6" s="9" t="s">
        <v>15</v>
      </c>
      <c r="F6" s="9" t="s">
        <v>9</v>
      </c>
      <c r="G6" s="6"/>
    </row>
    <row r="7" spans="1:12" s="3" customFormat="1" ht="15" customHeight="1" x14ac:dyDescent="0.25">
      <c r="A7" s="10">
        <v>1</v>
      </c>
      <c r="B7" s="10">
        <v>2</v>
      </c>
      <c r="C7" s="10">
        <v>3</v>
      </c>
      <c r="D7" s="10">
        <v>4</v>
      </c>
      <c r="E7" s="10" t="s">
        <v>16</v>
      </c>
      <c r="F7" s="10">
        <v>6</v>
      </c>
      <c r="G7" s="11"/>
    </row>
    <row r="8" spans="1:12" s="2" customFormat="1" ht="33.6" customHeight="1" x14ac:dyDescent="0.25">
      <c r="A8" s="12">
        <v>1</v>
      </c>
      <c r="B8" s="53" t="s">
        <v>50</v>
      </c>
      <c r="C8" s="13">
        <v>6118000</v>
      </c>
      <c r="D8" s="14">
        <v>1.2E-2</v>
      </c>
      <c r="E8" s="13">
        <f>C8*D8</f>
        <v>73416</v>
      </c>
      <c r="F8" s="15"/>
      <c r="G8" s="6"/>
    </row>
    <row r="9" spans="1:12" s="2" customFormat="1" ht="51" customHeight="1" x14ac:dyDescent="0.25">
      <c r="A9" s="12">
        <v>2</v>
      </c>
      <c r="B9" s="53" t="s">
        <v>51</v>
      </c>
      <c r="C9" s="13">
        <v>6118000</v>
      </c>
      <c r="D9" s="14">
        <v>1.2E-2</v>
      </c>
      <c r="E9" s="13">
        <f t="shared" ref="E9:E11" si="0">C9*D9</f>
        <v>73416</v>
      </c>
      <c r="F9" s="15"/>
      <c r="G9" s="6"/>
    </row>
    <row r="10" spans="1:12" s="2" customFormat="1" ht="40.5" customHeight="1" x14ac:dyDescent="0.25">
      <c r="A10" s="12">
        <v>3</v>
      </c>
      <c r="B10" s="53" t="s">
        <v>36</v>
      </c>
      <c r="C10" s="13">
        <v>6118000</v>
      </c>
      <c r="D10" s="14">
        <v>1.2E-2</v>
      </c>
      <c r="E10" s="13">
        <f t="shared" si="0"/>
        <v>73416</v>
      </c>
      <c r="F10" s="15"/>
      <c r="G10" s="6"/>
    </row>
    <row r="11" spans="1:12" s="2" customFormat="1" ht="40.5" customHeight="1" x14ac:dyDescent="0.25">
      <c r="A11" s="12">
        <v>4</v>
      </c>
      <c r="B11" s="53" t="s">
        <v>52</v>
      </c>
      <c r="C11" s="13">
        <v>6118000</v>
      </c>
      <c r="D11" s="14">
        <v>1.2E-2</v>
      </c>
      <c r="E11" s="13">
        <f t="shared" si="0"/>
        <v>73416</v>
      </c>
      <c r="F11" s="15"/>
      <c r="G11" s="6"/>
    </row>
    <row r="12" spans="1:12" ht="18.600000000000001" customHeight="1" x14ac:dyDescent="0.25">
      <c r="A12" s="16" t="s">
        <v>13</v>
      </c>
      <c r="B12" s="5"/>
      <c r="C12" s="5"/>
      <c r="D12" s="5"/>
      <c r="E12" s="5"/>
      <c r="F12" s="5"/>
      <c r="G12" s="5"/>
      <c r="L12" s="2"/>
    </row>
    <row r="13" spans="1:12" ht="18.600000000000001" customHeight="1" x14ac:dyDescent="0.3">
      <c r="A13" s="17" t="s">
        <v>35</v>
      </c>
      <c r="B13" s="5"/>
      <c r="C13" s="5"/>
      <c r="D13" s="5"/>
      <c r="E13" s="5"/>
      <c r="F13" s="5"/>
      <c r="G13" s="5"/>
      <c r="L13" s="2"/>
    </row>
    <row r="14" spans="1:12" ht="18.600000000000001" customHeight="1" x14ac:dyDescent="0.25">
      <c r="A14" s="18" t="s">
        <v>19</v>
      </c>
      <c r="B14" s="5"/>
      <c r="C14" s="5"/>
      <c r="D14" s="5"/>
      <c r="E14" s="5"/>
      <c r="F14" s="5"/>
      <c r="G14" s="5"/>
    </row>
    <row r="15" spans="1:12" ht="51.75" customHeight="1" x14ac:dyDescent="0.25">
      <c r="A15" s="58" t="s">
        <v>54</v>
      </c>
      <c r="B15" s="54"/>
      <c r="C15" s="54"/>
      <c r="D15" s="54"/>
      <c r="E15" s="54"/>
      <c r="F15" s="54"/>
      <c r="G15" s="5"/>
    </row>
    <row r="16" spans="1:12" ht="18.600000000000001" customHeight="1" x14ac:dyDescent="0.25">
      <c r="A16" s="18" t="s">
        <v>20</v>
      </c>
      <c r="B16" s="5"/>
      <c r="C16" s="5"/>
      <c r="D16" s="5"/>
      <c r="E16" s="5"/>
      <c r="F16" s="5"/>
      <c r="G16" s="5"/>
    </row>
    <row r="17" spans="1:7" ht="30.95" customHeight="1" x14ac:dyDescent="0.25">
      <c r="A17" s="54" t="s">
        <v>55</v>
      </c>
      <c r="B17" s="54"/>
      <c r="C17" s="54"/>
      <c r="D17" s="54"/>
      <c r="E17" s="54"/>
      <c r="F17" s="54"/>
      <c r="G17" s="23"/>
    </row>
    <row r="18" spans="1:7" ht="22.5" customHeight="1" x14ac:dyDescent="0.25">
      <c r="A18" s="55" t="s">
        <v>21</v>
      </c>
      <c r="B18" s="55"/>
      <c r="C18" s="55"/>
      <c r="D18" s="55"/>
      <c r="E18" s="55"/>
      <c r="F18" s="55"/>
      <c r="G18" s="55"/>
    </row>
    <row r="19" spans="1:7" ht="65.099999999999994" customHeight="1" x14ac:dyDescent="0.25">
      <c r="A19" s="58" t="s">
        <v>56</v>
      </c>
      <c r="B19" s="54"/>
      <c r="C19" s="54"/>
      <c r="D19" s="54"/>
      <c r="E19" s="54"/>
      <c r="F19" s="54"/>
      <c r="G19" s="54"/>
    </row>
    <row r="20" spans="1:7" ht="18.600000000000001" customHeight="1" x14ac:dyDescent="0.25">
      <c r="A20" s="6" t="s">
        <v>23</v>
      </c>
      <c r="B20" s="5"/>
      <c r="C20" s="5"/>
      <c r="D20" s="5"/>
      <c r="E20" s="5"/>
      <c r="F20" s="5"/>
      <c r="G20" s="5"/>
    </row>
    <row r="21" spans="1:7" ht="21" customHeight="1" x14ac:dyDescent="0.25">
      <c r="A21" s="55" t="s">
        <v>22</v>
      </c>
      <c r="B21" s="55"/>
      <c r="C21" s="55"/>
      <c r="D21" s="55"/>
      <c r="E21" s="55"/>
      <c r="F21" s="55"/>
      <c r="G21" s="55"/>
    </row>
    <row r="22" spans="1:7" ht="33" customHeight="1" x14ac:dyDescent="0.25">
      <c r="A22" s="54" t="s">
        <v>53</v>
      </c>
      <c r="B22" s="54"/>
      <c r="C22" s="54"/>
      <c r="D22" s="54"/>
      <c r="E22" s="54"/>
      <c r="F22" s="54"/>
      <c r="G22" s="54"/>
    </row>
  </sheetData>
  <mergeCells count="9">
    <mergeCell ref="A22:G22"/>
    <mergeCell ref="A21:G21"/>
    <mergeCell ref="A2:F2"/>
    <mergeCell ref="A3:F3"/>
    <mergeCell ref="A4:F4"/>
    <mergeCell ref="A15:F15"/>
    <mergeCell ref="A19:G19"/>
    <mergeCell ref="A18:G18"/>
    <mergeCell ref="A17:F17"/>
  </mergeCells>
  <pageMargins left="0.4" right="0.2" top="0.75" bottom="0.75" header="0.3" footer="0.3"/>
  <pageSetup paperSize="9" orientation="portrait" horizontalDpi="300" verticalDpi="300"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abSelected="1" workbookViewId="0">
      <selection activeCell="A20" sqref="A20:I20"/>
    </sheetView>
  </sheetViews>
  <sheetFormatPr defaultRowHeight="15" x14ac:dyDescent="0.25"/>
  <cols>
    <col min="1" max="1" width="3.7109375" customWidth="1"/>
    <col min="2" max="2" width="23.85546875" customWidth="1"/>
    <col min="3" max="3" width="12.5703125" customWidth="1"/>
    <col min="5" max="5" width="8" customWidth="1"/>
    <col min="6" max="6" width="7.42578125" customWidth="1"/>
    <col min="7" max="7" width="7.28515625" customWidth="1"/>
    <col min="8" max="8" width="9.85546875" customWidth="1"/>
    <col min="9" max="9" width="15.5703125" bestFit="1" customWidth="1"/>
  </cols>
  <sheetData>
    <row r="1" spans="1:9" x14ac:dyDescent="0.25">
      <c r="A1" s="35" t="s">
        <v>7</v>
      </c>
      <c r="B1" s="26"/>
      <c r="C1" s="26"/>
      <c r="D1" s="26"/>
      <c r="E1" s="26"/>
      <c r="F1" s="26"/>
      <c r="G1" s="26"/>
      <c r="H1" s="26"/>
      <c r="I1" s="26"/>
    </row>
    <row r="2" spans="1:9" ht="17.25" customHeight="1" x14ac:dyDescent="0.3">
      <c r="A2" s="64" t="s">
        <v>2</v>
      </c>
      <c r="B2" s="64"/>
      <c r="C2" s="64"/>
      <c r="D2" s="64"/>
      <c r="E2" s="64"/>
      <c r="F2" s="64"/>
      <c r="G2" s="64"/>
      <c r="H2" s="64"/>
      <c r="I2" s="64"/>
    </row>
    <row r="3" spans="1:9" ht="17.25" customHeight="1" x14ac:dyDescent="0.3">
      <c r="A3" s="64" t="s">
        <v>14</v>
      </c>
      <c r="B3" s="64"/>
      <c r="C3" s="64"/>
      <c r="D3" s="64"/>
      <c r="E3" s="64"/>
      <c r="F3" s="64"/>
      <c r="G3" s="64"/>
      <c r="H3" s="64"/>
      <c r="I3" s="64"/>
    </row>
    <row r="4" spans="1:9" ht="31.5" customHeight="1" x14ac:dyDescent="0.25">
      <c r="A4" s="65" t="s">
        <v>49</v>
      </c>
      <c r="B4" s="65"/>
      <c r="C4" s="65"/>
      <c r="D4" s="65"/>
      <c r="E4" s="65"/>
      <c r="F4" s="65"/>
      <c r="G4" s="65"/>
      <c r="H4" s="65"/>
      <c r="I4" s="65"/>
    </row>
    <row r="5" spans="1:9" x14ac:dyDescent="0.25">
      <c r="A5" s="26"/>
      <c r="B5" s="26"/>
      <c r="C5" s="26"/>
      <c r="D5" s="26"/>
      <c r="E5" s="26"/>
      <c r="F5" s="26"/>
      <c r="G5" s="26"/>
      <c r="H5" s="66" t="s">
        <v>4</v>
      </c>
      <c r="I5" s="66"/>
    </row>
    <row r="6" spans="1:9" ht="71.25" x14ac:dyDescent="0.25">
      <c r="A6" s="24" t="s">
        <v>0</v>
      </c>
      <c r="B6" s="25" t="s">
        <v>27</v>
      </c>
      <c r="C6" s="25" t="s">
        <v>5</v>
      </c>
      <c r="D6" s="25" t="s">
        <v>17</v>
      </c>
      <c r="E6" s="25" t="s">
        <v>61</v>
      </c>
      <c r="F6" s="25" t="s">
        <v>60</v>
      </c>
      <c r="G6" s="25" t="s">
        <v>59</v>
      </c>
      <c r="H6" s="25" t="s">
        <v>38</v>
      </c>
      <c r="I6" s="25" t="s">
        <v>58</v>
      </c>
    </row>
    <row r="7" spans="1:9" ht="27.95" customHeight="1" x14ac:dyDescent="0.25">
      <c r="A7" s="24"/>
      <c r="B7" s="27">
        <v>1</v>
      </c>
      <c r="C7" s="36">
        <v>2</v>
      </c>
      <c r="D7" s="27">
        <v>3</v>
      </c>
      <c r="E7" s="36">
        <v>4</v>
      </c>
      <c r="F7" s="27">
        <v>5</v>
      </c>
      <c r="G7" s="36">
        <v>6</v>
      </c>
      <c r="H7" s="36" t="s">
        <v>40</v>
      </c>
      <c r="I7" s="36">
        <v>8</v>
      </c>
    </row>
    <row r="8" spans="1:9" ht="60" x14ac:dyDescent="0.25">
      <c r="A8" s="37">
        <v>1</v>
      </c>
      <c r="B8" s="52" t="s">
        <v>50</v>
      </c>
      <c r="C8" s="38">
        <f>4760796000/25</f>
        <v>190431840</v>
      </c>
      <c r="D8" s="38">
        <v>73416</v>
      </c>
      <c r="E8" s="38">
        <v>4187</v>
      </c>
      <c r="F8" s="39">
        <v>571</v>
      </c>
      <c r="G8" s="40">
        <v>0.1</v>
      </c>
      <c r="H8" s="41">
        <f>(C8+D8*E8)/F8*(100%+10%)</f>
        <v>959031.69036777597</v>
      </c>
      <c r="I8" s="51" t="s">
        <v>41</v>
      </c>
    </row>
    <row r="9" spans="1:9" ht="60" x14ac:dyDescent="0.25">
      <c r="A9" s="37">
        <v>2</v>
      </c>
      <c r="B9" s="52" t="s">
        <v>57</v>
      </c>
      <c r="C9" s="38">
        <f>644421000/15</f>
        <v>42961400</v>
      </c>
      <c r="D9" s="38">
        <v>73416</v>
      </c>
      <c r="E9" s="38">
        <v>99</v>
      </c>
      <c r="F9" s="42">
        <v>99</v>
      </c>
      <c r="G9" s="43">
        <v>0.1</v>
      </c>
      <c r="H9" s="41">
        <f t="shared" ref="H9:H11" si="0">(C9+D9*E9)/F9*(100%+10%)</f>
        <v>558106.48888888897</v>
      </c>
      <c r="I9" s="51" t="s">
        <v>66</v>
      </c>
    </row>
    <row r="10" spans="1:9" ht="60" x14ac:dyDescent="0.25">
      <c r="A10" s="37">
        <v>3</v>
      </c>
      <c r="B10" s="52" t="s">
        <v>36</v>
      </c>
      <c r="C10" s="38">
        <f>(413839000*10%)/5</f>
        <v>8276780</v>
      </c>
      <c r="D10" s="38">
        <v>73416</v>
      </c>
      <c r="E10" s="38">
        <v>146</v>
      </c>
      <c r="F10" s="39">
        <v>146</v>
      </c>
      <c r="G10" s="43">
        <v>0.1</v>
      </c>
      <c r="H10" s="41">
        <f t="shared" si="0"/>
        <v>143116.90136986302</v>
      </c>
      <c r="I10" s="51" t="s">
        <v>67</v>
      </c>
    </row>
    <row r="11" spans="1:9" ht="60" x14ac:dyDescent="0.25">
      <c r="A11" s="37">
        <v>4</v>
      </c>
      <c r="B11" s="52" t="s">
        <v>52</v>
      </c>
      <c r="C11" s="38">
        <f>597182000/15</f>
        <v>39812133.333333336</v>
      </c>
      <c r="D11" s="38">
        <v>73416</v>
      </c>
      <c r="E11" s="38">
        <v>161</v>
      </c>
      <c r="F11" s="42">
        <v>161</v>
      </c>
      <c r="G11" s="43">
        <v>0.1</v>
      </c>
      <c r="H11" s="41">
        <f t="shared" si="0"/>
        <v>352765.96438923397</v>
      </c>
      <c r="I11" s="51" t="s">
        <v>68</v>
      </c>
    </row>
    <row r="12" spans="1:9" ht="20.100000000000001" customHeight="1" x14ac:dyDescent="0.25">
      <c r="A12" s="33"/>
      <c r="B12" s="25" t="s">
        <v>37</v>
      </c>
      <c r="C12" s="44"/>
      <c r="D12" s="44"/>
      <c r="E12" s="44">
        <f>SUM(E8:E11)</f>
        <v>4593</v>
      </c>
      <c r="F12" s="45">
        <f>SUM(F8:F11)</f>
        <v>977</v>
      </c>
      <c r="G12" s="46"/>
      <c r="H12" s="47"/>
      <c r="I12" s="34"/>
    </row>
    <row r="13" spans="1:9" ht="21" customHeight="1" x14ac:dyDescent="0.25">
      <c r="A13" s="60" t="s">
        <v>39</v>
      </c>
      <c r="B13" s="61"/>
      <c r="C13" s="61"/>
      <c r="D13" s="61"/>
      <c r="E13" s="61"/>
      <c r="F13" s="61"/>
      <c r="G13" s="61"/>
      <c r="H13" s="61"/>
      <c r="I13" s="61"/>
    </row>
    <row r="14" spans="1:9" ht="29.25" customHeight="1" x14ac:dyDescent="0.25">
      <c r="A14" s="62" t="s">
        <v>62</v>
      </c>
      <c r="B14" s="62"/>
      <c r="C14" s="62"/>
      <c r="D14" s="62"/>
      <c r="E14" s="62"/>
      <c r="F14" s="62"/>
      <c r="G14" s="62"/>
      <c r="H14" s="62"/>
      <c r="I14" s="62"/>
    </row>
    <row r="15" spans="1:9" ht="34.5" customHeight="1" x14ac:dyDescent="0.25">
      <c r="A15" s="60" t="s">
        <v>43</v>
      </c>
      <c r="B15" s="61"/>
      <c r="C15" s="61"/>
      <c r="D15" s="61"/>
      <c r="E15" s="61"/>
      <c r="F15" s="61"/>
      <c r="G15" s="61"/>
      <c r="H15" s="61"/>
      <c r="I15" s="61"/>
    </row>
    <row r="16" spans="1:9" ht="35.1" customHeight="1" x14ac:dyDescent="0.25">
      <c r="A16" s="60" t="s">
        <v>44</v>
      </c>
      <c r="B16" s="60"/>
      <c r="C16" s="60"/>
      <c r="D16" s="60"/>
      <c r="E16" s="60"/>
      <c r="F16" s="60"/>
      <c r="G16" s="60"/>
      <c r="H16" s="60"/>
      <c r="I16" s="60"/>
    </row>
    <row r="17" spans="1:9" ht="18" customHeight="1" x14ac:dyDescent="0.25">
      <c r="A17" s="59" t="s">
        <v>45</v>
      </c>
      <c r="B17" s="59"/>
      <c r="C17" s="59"/>
      <c r="D17" s="59"/>
      <c r="E17" s="59"/>
      <c r="F17" s="59"/>
      <c r="G17" s="59"/>
      <c r="H17" s="59"/>
      <c r="I17" s="59"/>
    </row>
    <row r="18" spans="1:9" ht="35.450000000000003" customHeight="1" x14ac:dyDescent="0.25">
      <c r="A18" s="60" t="s">
        <v>46</v>
      </c>
      <c r="B18" s="60"/>
      <c r="C18" s="60"/>
      <c r="D18" s="60"/>
      <c r="E18" s="60"/>
      <c r="F18" s="60"/>
      <c r="G18" s="60"/>
      <c r="H18" s="60"/>
      <c r="I18" s="60"/>
    </row>
    <row r="19" spans="1:9" ht="35.1" customHeight="1" x14ac:dyDescent="0.25">
      <c r="A19" s="59" t="s">
        <v>47</v>
      </c>
      <c r="B19" s="59"/>
      <c r="C19" s="59"/>
      <c r="D19" s="59"/>
      <c r="E19" s="59"/>
      <c r="F19" s="59"/>
      <c r="G19" s="59"/>
      <c r="H19" s="59"/>
      <c r="I19" s="59"/>
    </row>
    <row r="20" spans="1:9" ht="47.25" customHeight="1" x14ac:dyDescent="0.25">
      <c r="A20" s="62" t="s">
        <v>33</v>
      </c>
      <c r="B20" s="63"/>
      <c r="C20" s="63"/>
      <c r="D20" s="63"/>
      <c r="E20" s="63"/>
      <c r="F20" s="63"/>
      <c r="G20" s="63"/>
      <c r="H20" s="63"/>
      <c r="I20" s="63"/>
    </row>
    <row r="21" spans="1:9" ht="35.1" customHeight="1" x14ac:dyDescent="0.25">
      <c r="A21" s="59" t="s">
        <v>29</v>
      </c>
      <c r="B21" s="59"/>
      <c r="C21" s="59"/>
      <c r="D21" s="59"/>
      <c r="E21" s="59"/>
      <c r="F21" s="59"/>
      <c r="G21" s="59"/>
      <c r="H21" s="59"/>
      <c r="I21" s="59"/>
    </row>
    <row r="22" spans="1:9" ht="35.1" customHeight="1" x14ac:dyDescent="0.25">
      <c r="A22" s="59" t="s">
        <v>30</v>
      </c>
      <c r="B22" s="59"/>
      <c r="C22" s="59"/>
      <c r="D22" s="59"/>
      <c r="E22" s="59"/>
      <c r="F22" s="59"/>
      <c r="G22" s="59"/>
      <c r="H22" s="59"/>
      <c r="I22" s="59"/>
    </row>
    <row r="23" spans="1:9" ht="37.5" customHeight="1" x14ac:dyDescent="0.25">
      <c r="A23" s="59" t="s">
        <v>31</v>
      </c>
      <c r="B23" s="59"/>
      <c r="C23" s="59"/>
      <c r="D23" s="59"/>
      <c r="E23" s="59"/>
      <c r="F23" s="59"/>
      <c r="G23" s="59"/>
      <c r="H23" s="59"/>
      <c r="I23" s="59"/>
    </row>
    <row r="24" spans="1:9" ht="49.5" customHeight="1" x14ac:dyDescent="0.25">
      <c r="A24" s="59" t="s">
        <v>32</v>
      </c>
      <c r="B24" s="59"/>
      <c r="C24" s="59"/>
      <c r="D24" s="59"/>
      <c r="E24" s="59"/>
      <c r="F24" s="59"/>
      <c r="G24" s="59"/>
      <c r="H24" s="59"/>
      <c r="I24" s="59"/>
    </row>
    <row r="25" spans="1:9" ht="14.25" customHeight="1" x14ac:dyDescent="0.25">
      <c r="A25" s="49" t="s">
        <v>24</v>
      </c>
      <c r="B25" s="48"/>
      <c r="C25" s="48"/>
      <c r="D25" s="48"/>
      <c r="E25" s="48"/>
      <c r="F25" s="48"/>
      <c r="G25" s="48"/>
      <c r="H25" s="48"/>
      <c r="I25" s="48"/>
    </row>
    <row r="26" spans="1:9" ht="17.25" customHeight="1" x14ac:dyDescent="0.25">
      <c r="A26" s="48" t="s">
        <v>34</v>
      </c>
      <c r="B26" s="48"/>
      <c r="C26" s="48"/>
      <c r="D26" s="48"/>
      <c r="E26" s="48"/>
      <c r="F26" s="48"/>
      <c r="G26" s="48"/>
      <c r="H26" s="48"/>
      <c r="I26" s="48"/>
    </row>
    <row r="27" spans="1:9" ht="15.75" customHeight="1" x14ac:dyDescent="0.25">
      <c r="A27" s="48" t="s">
        <v>25</v>
      </c>
      <c r="B27" s="48"/>
      <c r="C27" s="48"/>
      <c r="D27" s="48"/>
      <c r="E27" s="48"/>
      <c r="F27" s="48"/>
      <c r="G27" s="48"/>
      <c r="H27" s="48"/>
      <c r="I27" s="48"/>
    </row>
    <row r="28" spans="1:9" ht="15.75" customHeight="1" x14ac:dyDescent="0.25">
      <c r="A28" s="48" t="s">
        <v>26</v>
      </c>
      <c r="B28" s="48"/>
      <c r="C28" s="48"/>
      <c r="D28" s="48"/>
      <c r="E28" s="48"/>
      <c r="F28" s="48"/>
      <c r="G28" s="48"/>
      <c r="H28" s="48"/>
      <c r="I28" s="48"/>
    </row>
    <row r="29" spans="1:9" x14ac:dyDescent="0.25">
      <c r="A29" s="5"/>
      <c r="B29" s="5"/>
      <c r="C29" s="5"/>
      <c r="D29" s="5"/>
      <c r="E29" s="5"/>
      <c r="F29" s="5"/>
      <c r="G29" s="5"/>
      <c r="H29" s="5"/>
      <c r="I29" s="5"/>
    </row>
  </sheetData>
  <mergeCells count="16">
    <mergeCell ref="A14:I14"/>
    <mergeCell ref="A2:I2"/>
    <mergeCell ref="A3:I3"/>
    <mergeCell ref="A4:I4"/>
    <mergeCell ref="H5:I5"/>
    <mergeCell ref="A13:I13"/>
    <mergeCell ref="A21:I21"/>
    <mergeCell ref="A22:I22"/>
    <mergeCell ref="A23:I23"/>
    <mergeCell ref="A24:I24"/>
    <mergeCell ref="A15:I15"/>
    <mergeCell ref="A16:I16"/>
    <mergeCell ref="A17:I17"/>
    <mergeCell ref="A18:I18"/>
    <mergeCell ref="A19:I19"/>
    <mergeCell ref="A20:I20"/>
  </mergeCells>
  <pageMargins left="0.4" right="0.2"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B7" sqref="B7"/>
    </sheetView>
  </sheetViews>
  <sheetFormatPr defaultColWidth="8.5703125" defaultRowHeight="15" x14ac:dyDescent="0.25"/>
  <cols>
    <col min="1" max="1" width="6" style="5" customWidth="1"/>
    <col min="2" max="2" width="31.140625" style="5" customWidth="1"/>
    <col min="3" max="3" width="17.42578125" style="5" customWidth="1"/>
    <col min="4" max="4" width="14.5703125" style="5" customWidth="1"/>
    <col min="5" max="5" width="18" style="5" customWidth="1"/>
    <col min="6" max="6" width="9.85546875" style="5" customWidth="1"/>
    <col min="7" max="7" width="11.140625" style="5" bestFit="1" customWidth="1"/>
    <col min="8" max="8" width="14.85546875" style="5" bestFit="1" customWidth="1"/>
    <col min="9" max="9" width="11.140625" style="5" bestFit="1" customWidth="1"/>
    <col min="10" max="16384" width="8.5703125" style="5"/>
  </cols>
  <sheetData>
    <row r="1" spans="1:9" x14ac:dyDescent="0.25">
      <c r="A1" s="19" t="s">
        <v>8</v>
      </c>
    </row>
    <row r="2" spans="1:9" ht="18.75" x14ac:dyDescent="0.3">
      <c r="A2" s="67" t="s">
        <v>12</v>
      </c>
      <c r="B2" s="67"/>
      <c r="C2" s="67"/>
      <c r="D2" s="67"/>
      <c r="E2" s="67"/>
      <c r="F2" s="67"/>
    </row>
    <row r="3" spans="1:9" ht="31.5" customHeight="1" x14ac:dyDescent="0.25">
      <c r="A3" s="69" t="s">
        <v>48</v>
      </c>
      <c r="B3" s="70"/>
      <c r="C3" s="70"/>
      <c r="D3" s="70"/>
      <c r="E3" s="70"/>
      <c r="F3" s="70"/>
    </row>
    <row r="4" spans="1:9" ht="15" customHeight="1" x14ac:dyDescent="0.25">
      <c r="E4" s="68"/>
      <c r="F4" s="68"/>
    </row>
    <row r="5" spans="1:9" ht="43.5" x14ac:dyDescent="0.25">
      <c r="A5" s="24" t="s">
        <v>0</v>
      </c>
      <c r="B5" s="25" t="s">
        <v>28</v>
      </c>
      <c r="C5" s="25" t="s">
        <v>65</v>
      </c>
      <c r="D5" s="25" t="s">
        <v>64</v>
      </c>
      <c r="E5" s="25" t="s">
        <v>63</v>
      </c>
      <c r="F5" s="25" t="s">
        <v>11</v>
      </c>
      <c r="G5" s="26"/>
    </row>
    <row r="6" spans="1:9" ht="32.1" customHeight="1" x14ac:dyDescent="0.25">
      <c r="A6" s="27">
        <v>1</v>
      </c>
      <c r="B6" s="52" t="s">
        <v>50</v>
      </c>
      <c r="C6" s="28">
        <f>'PL 02 Giá thuê nhà (m2)'!H8</f>
        <v>959031.69036777597</v>
      </c>
      <c r="D6" s="29">
        <v>571</v>
      </c>
      <c r="E6" s="28">
        <f t="shared" ref="E6:E9" si="0">C6*D6</f>
        <v>547607095.20000005</v>
      </c>
      <c r="F6" s="30"/>
      <c r="G6" s="31"/>
      <c r="H6" s="21"/>
      <c r="I6" s="21"/>
    </row>
    <row r="7" spans="1:9" ht="32.1" customHeight="1" x14ac:dyDescent="0.25">
      <c r="A7" s="27">
        <v>2</v>
      </c>
      <c r="B7" s="52" t="s">
        <v>57</v>
      </c>
      <c r="C7" s="28">
        <f>'PL 02 Giá thuê nhà (m2)'!H9</f>
        <v>558106.48888888897</v>
      </c>
      <c r="D7" s="29">
        <v>99</v>
      </c>
      <c r="E7" s="28">
        <f t="shared" si="0"/>
        <v>55252542.400000006</v>
      </c>
      <c r="F7" s="32"/>
      <c r="G7" s="31"/>
      <c r="H7" s="21"/>
      <c r="I7" s="21"/>
    </row>
    <row r="8" spans="1:9" ht="32.1" customHeight="1" x14ac:dyDescent="0.25">
      <c r="A8" s="27">
        <v>3</v>
      </c>
      <c r="B8" s="52" t="s">
        <v>36</v>
      </c>
      <c r="C8" s="28">
        <f>'PL 02 Giá thuê nhà (m2)'!H10</f>
        <v>143116.90136986302</v>
      </c>
      <c r="D8" s="29">
        <v>146</v>
      </c>
      <c r="E8" s="28">
        <f t="shared" si="0"/>
        <v>20895067.600000001</v>
      </c>
      <c r="F8" s="32"/>
      <c r="G8" s="31"/>
      <c r="H8" s="21"/>
      <c r="I8" s="21"/>
    </row>
    <row r="9" spans="1:9" ht="46.5" customHeight="1" x14ac:dyDescent="0.25">
      <c r="A9" s="27">
        <v>4</v>
      </c>
      <c r="B9" s="52" t="s">
        <v>52</v>
      </c>
      <c r="C9" s="28">
        <f>'PL 02 Giá thuê nhà (m2)'!H11</f>
        <v>352765.96438923397</v>
      </c>
      <c r="D9" s="28">
        <v>161</v>
      </c>
      <c r="E9" s="28">
        <f t="shared" si="0"/>
        <v>56795320.266666666</v>
      </c>
      <c r="F9" s="32"/>
      <c r="G9" s="31"/>
      <c r="H9" s="21"/>
      <c r="I9" s="21"/>
    </row>
    <row r="10" spans="1:9" s="19" customFormat="1" ht="27" customHeight="1" x14ac:dyDescent="0.2">
      <c r="A10" s="33"/>
      <c r="B10" s="24" t="s">
        <v>42</v>
      </c>
      <c r="C10" s="33"/>
      <c r="D10" s="34">
        <f>SUM(D6:D9)</f>
        <v>977</v>
      </c>
      <c r="E10" s="34">
        <f>SUM(E6:E9)</f>
        <v>680550025.4666667</v>
      </c>
      <c r="F10" s="34"/>
      <c r="G10" s="50"/>
      <c r="H10" s="22"/>
    </row>
    <row r="11" spans="1:9" x14ac:dyDescent="0.25">
      <c r="H11" s="20"/>
    </row>
    <row r="12" spans="1:9" x14ac:dyDescent="0.25">
      <c r="H12" s="20"/>
    </row>
    <row r="13" spans="1:9" x14ac:dyDescent="0.25">
      <c r="H13" s="20"/>
    </row>
  </sheetData>
  <mergeCells count="3">
    <mergeCell ref="A2:F2"/>
    <mergeCell ref="E4:F4"/>
    <mergeCell ref="A3:F3"/>
  </mergeCells>
  <pageMargins left="0.4" right="0.2"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PL 01 Giá thuê đất m2</vt:lpstr>
      <vt:lpstr>PL 02 Giá thuê nhà (m2)</vt:lpstr>
      <vt:lpstr>PL03 Bảng giá thuê nhà theo năm</vt:lpstr>
      <vt:lpstr>'PL 01 Giá thuê đất m2'!Print_Area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cp:lastModifiedBy>
  <cp:lastPrinted>2026-09-16T04:13:09Z</cp:lastPrinted>
  <dcterms:created xsi:type="dcterms:W3CDTF">2026-06-27T02:28:40Z</dcterms:created>
  <dcterms:modified xsi:type="dcterms:W3CDTF">2026-09-16T04:16:19Z</dcterms:modified>
</cp:coreProperties>
</file>